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FEE82C9D-298C-4CE9-9324-49687C402145}" xr6:coauthVersionLast="47" xr6:coauthVersionMax="47" xr10:uidLastSave="{00000000-0000-0000-0000-000000000000}"/>
  <bookViews>
    <workbookView xWindow="20370" yWindow="-120" windowWidth="20730" windowHeight="11160" xr2:uid="{3EFB1851-A529-4917-B905-5A5BEA3E7B0C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G6" i="2"/>
  <c r="H6" i="2"/>
  <c r="J6" i="2"/>
  <c r="I2" i="2"/>
  <c r="L2" i="2"/>
  <c r="N2" i="2" s="1"/>
  <c r="I3" i="2"/>
  <c r="L3" i="2"/>
  <c r="N3" i="2" s="1"/>
  <c r="I4" i="2"/>
  <c r="L4" i="2"/>
  <c r="N4" i="2" s="1"/>
  <c r="L6" i="2" l="1"/>
  <c r="P2" i="2"/>
  <c r="P6" i="2" s="1"/>
  <c r="P3" i="2"/>
  <c r="P4" i="2"/>
  <c r="N7" i="2" l="1"/>
  <c r="I7" i="2"/>
  <c r="I8" i="2"/>
  <c r="D6" i="2"/>
  <c r="R6" i="2"/>
  <c r="Q7" i="2"/>
  <c r="R3" i="2"/>
  <c r="R4" i="2"/>
  <c r="N8" i="2"/>
  <c r="R2" i="2"/>
  <c r="Q8" i="2"/>
  <c r="S8" i="2"/>
</calcChain>
</file>

<file path=xl/sharedStrings.xml><?xml version="1.0" encoding="utf-8"?>
<sst xmlns="http://schemas.openxmlformats.org/spreadsheetml/2006/main" count="69" uniqueCount="55">
  <si>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</si>
  <si>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</si>
  <si>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</si>
  <si>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</si>
  <si>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</si>
  <si>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</si>
  <si>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</si>
  <si>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</si>
  <si>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</si>
  <si>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</si>
  <si>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</si>
  <si>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</si>
  <si>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</si>
  <si>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</si>
  <si>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</si>
  <si>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</si>
  <si>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</si>
  <si>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</si>
  <si>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</si>
  <si>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</si>
  <si>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</si>
  <si>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</si>
  <si>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</si>
  <si>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</si>
  <si>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</si>
  <si>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</si>
  <si>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</si>
  <si>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004-109-000-030-04</t>
  </si>
  <si>
    <t>17600 N CO RD 459</t>
  </si>
  <si>
    <t>WD</t>
  </si>
  <si>
    <t>03-ARM'S LENGTH</t>
  </si>
  <si>
    <t>201</t>
  </si>
  <si>
    <t>No</t>
  </si>
  <si>
    <t xml:space="preserve">  /  /    </t>
  </si>
  <si>
    <t>COMMERCIAL</t>
  </si>
  <si>
    <t>044-201-000-003-00</t>
  </si>
  <si>
    <t>300 N STATE ST</t>
  </si>
  <si>
    <t>044-203-000-001-00</t>
  </si>
  <si>
    <t>140 N STATE STREET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</si>
  <si>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</si>
  <si>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</si>
  <si>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</si>
  <si>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</si>
  <si>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</si>
  <si>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</si>
  <si>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</si>
  <si>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</si>
  <si>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COMMERCIAL&amp; INDUSTRIAL</t>
  </si>
  <si>
    <t>023-181-000-086-00</t>
  </si>
  <si>
    <t>1511 HUBERT RD</t>
  </si>
  <si>
    <t>21COM</t>
  </si>
  <si>
    <t>AVERAGE</t>
  </si>
  <si>
    <t>Hillman Industrial ECF .927</t>
  </si>
  <si>
    <t>Assessor used a sale from Caledonia Township #023</t>
  </si>
  <si>
    <t xml:space="preserve">to calculate Industrial ECF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</si>
</sst>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9B74-8E3A-4609-A303-AEB6E69AFE21}">
  <dimension ref="A1:BL11"/>
  <sheetViews>
    <sheetView tabSelected="1" workbookViewId="0">
      <selection activeCell="A15" sqref="A15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44280</v>
      </c>
      <c r="D2" s="7">
        <v>51000</v>
      </c>
      <c r="E2" t="s">
        <v>29</v>
      </c>
      <c r="F2" t="s">
        <v>30</v>
      </c>
      <c r="G2" s="7">
        <v>51000</v>
      </c>
      <c r="H2" s="7">
        <v>22600</v>
      </c>
      <c r="I2" s="12">
        <f>H2/G2*100</f>
        <v>44.313725490196077</v>
      </c>
      <c r="J2" s="7">
        <v>44014</v>
      </c>
      <c r="K2" s="7">
        <v>17500</v>
      </c>
      <c r="L2" s="7">
        <f>G2-K2</f>
        <v>33500</v>
      </c>
      <c r="M2" s="7">
        <v>25741.7475728155</v>
      </c>
      <c r="N2" s="22">
        <f>L2/M2</f>
        <v>1.3013879459907991</v>
      </c>
      <c r="O2" s="27">
        <v>0</v>
      </c>
      <c r="P2" s="32" t="e">
        <f>L2/O2</f>
        <v>#DIV/0!</v>
      </c>
      <c r="Q2" s="37" t="s">
        <v>31</v>
      </c>
      <c r="R2" s="42">
        <f ca="1">ABS(N8-N2)*100</f>
        <v>32.600264765744861</v>
      </c>
      <c r="U2" s="7">
        <v>17500</v>
      </c>
      <c r="V2" t="s">
        <v>32</v>
      </c>
      <c r="W2" s="17" t="s">
        <v>33</v>
      </c>
      <c r="Y2" t="s">
        <v>34</v>
      </c>
      <c r="Z2">
        <v>201</v>
      </c>
      <c r="AA2">
        <v>0</v>
      </c>
      <c r="AL2" s="2"/>
      <c r="BC2" s="2"/>
      <c r="BE2" s="2"/>
    </row>
    <row r="3" spans="1:64" x14ac:dyDescent="0.25">
      <c r="A3" t="s">
        <v>35</v>
      </c>
      <c r="B3" t="s">
        <v>36</v>
      </c>
      <c r="C3" s="17">
        <v>43879</v>
      </c>
      <c r="D3" s="7">
        <v>25000</v>
      </c>
      <c r="E3" t="s">
        <v>29</v>
      </c>
      <c r="F3" t="s">
        <v>30</v>
      </c>
      <c r="G3" s="7">
        <v>25000</v>
      </c>
      <c r="H3" s="7">
        <v>13800</v>
      </c>
      <c r="I3" s="12">
        <f>H3/G3*100</f>
        <v>55.2</v>
      </c>
      <c r="J3" s="7">
        <v>27833</v>
      </c>
      <c r="K3" s="7">
        <v>6434</v>
      </c>
      <c r="L3" s="7">
        <f>G3-K3</f>
        <v>18566</v>
      </c>
      <c r="M3" s="7">
        <v>20695.357830000001</v>
      </c>
      <c r="N3" s="22">
        <f>L3/M3</f>
        <v>0.89710939779387222</v>
      </c>
      <c r="O3" s="27">
        <v>0</v>
      </c>
      <c r="P3" s="32" t="e">
        <f>L3/O3</f>
        <v>#DIV/0!</v>
      </c>
      <c r="Q3" s="37" t="s">
        <v>31</v>
      </c>
      <c r="R3" s="42">
        <f ca="1">ABS(N8-N3)*100</f>
        <v>7.82759005394783</v>
      </c>
      <c r="U3" s="7">
        <v>6434</v>
      </c>
      <c r="V3" t="s">
        <v>32</v>
      </c>
      <c r="W3" s="17" t="s">
        <v>33</v>
      </c>
      <c r="Z3">
        <v>201</v>
      </c>
      <c r="AA3">
        <v>0</v>
      </c>
    </row>
    <row r="4" spans="1:64" x14ac:dyDescent="0.25">
      <c r="A4" t="s">
        <v>37</v>
      </c>
      <c r="B4" t="s">
        <v>38</v>
      </c>
      <c r="C4" s="17">
        <v>44624</v>
      </c>
      <c r="D4" s="7">
        <v>70000</v>
      </c>
      <c r="E4" t="s">
        <v>29</v>
      </c>
      <c r="F4" t="s">
        <v>30</v>
      </c>
      <c r="G4" s="7">
        <v>70000</v>
      </c>
      <c r="H4" s="7">
        <v>36200</v>
      </c>
      <c r="I4" s="12">
        <f>H4/G4*100</f>
        <v>51.714285714285715</v>
      </c>
      <c r="J4" s="7">
        <v>75360</v>
      </c>
      <c r="K4" s="7">
        <v>9794</v>
      </c>
      <c r="L4" s="7">
        <f>G4-K4</f>
        <v>60206</v>
      </c>
      <c r="M4" s="7">
        <v>65631.631630000003</v>
      </c>
      <c r="N4" s="22">
        <f>L4/M4</f>
        <v>0.91733206237219367</v>
      </c>
      <c r="O4" s="27">
        <v>4560</v>
      </c>
      <c r="P4" s="32">
        <f>L4/O4</f>
        <v>13.203070175438597</v>
      </c>
      <c r="Q4" s="37" t="s">
        <v>31</v>
      </c>
      <c r="R4" s="42">
        <f ca="1">ABS(N8-N4)*100</f>
        <v>5.8053235961156862</v>
      </c>
      <c r="U4" s="7">
        <v>6434</v>
      </c>
      <c r="V4" t="s">
        <v>32</v>
      </c>
      <c r="W4" s="17" t="s">
        <v>33</v>
      </c>
      <c r="Z4">
        <v>201</v>
      </c>
      <c r="AA4">
        <v>0</v>
      </c>
    </row>
    <row r="5" spans="1:64" ht="15.75" thickBot="1" x14ac:dyDescent="0.3">
      <c r="A5" t="s">
        <v>48</v>
      </c>
      <c r="B5" t="s">
        <v>49</v>
      </c>
      <c r="C5" s="17">
        <v>44398</v>
      </c>
      <c r="D5" s="7">
        <v>26000</v>
      </c>
      <c r="E5" t="s">
        <v>29</v>
      </c>
      <c r="F5" t="s">
        <v>30</v>
      </c>
      <c r="G5" s="7">
        <v>26000</v>
      </c>
      <c r="H5" s="7">
        <v>14200</v>
      </c>
      <c r="I5" s="12">
        <v>54.615384615384613</v>
      </c>
      <c r="J5" s="7">
        <v>28453</v>
      </c>
      <c r="K5" s="7">
        <v>6575</v>
      </c>
      <c r="L5" s="7">
        <v>19425</v>
      </c>
      <c r="M5" s="7">
        <v>30010.974609375</v>
      </c>
      <c r="N5" s="22">
        <v>0.64726321796733344</v>
      </c>
      <c r="O5" s="27">
        <v>432</v>
      </c>
      <c r="P5" s="32">
        <v>44.965277777777779</v>
      </c>
      <c r="Q5" s="37" t="s">
        <v>50</v>
      </c>
      <c r="R5" s="42">
        <v>128.52085270592758</v>
      </c>
      <c r="S5" t="s">
        <v>51</v>
      </c>
      <c r="U5" s="7">
        <v>3228</v>
      </c>
      <c r="V5" t="s">
        <v>32</v>
      </c>
      <c r="W5" s="17" t="s">
        <v>33</v>
      </c>
      <c r="Y5" t="s">
        <v>47</v>
      </c>
      <c r="Z5">
        <v>201</v>
      </c>
      <c r="AA5">
        <v>62</v>
      </c>
    </row>
    <row r="6" spans="1:64" ht="15.75" thickTop="1" x14ac:dyDescent="0.25">
      <c r="A6" s="3"/>
      <c r="B6" s="3"/>
      <c r="C6" s="18" t="s">
        <v>39</v>
      </c>
      <c r="D6" s="8">
        <f ca="1">+SUM(D2:D11)</f>
        <v>282000</v>
      </c>
      <c r="E6" s="3"/>
      <c r="F6" s="3"/>
      <c r="G6" s="8">
        <f>+SUM(G2:G5)</f>
        <v>172000</v>
      </c>
      <c r="H6" s="8">
        <f>+SUM(H2:H5)</f>
        <v>86800</v>
      </c>
      <c r="I6" s="13"/>
      <c r="J6" s="8">
        <f>+SUM(J2:J5)</f>
        <v>175660</v>
      </c>
      <c r="K6" s="8"/>
      <c r="L6" s="8">
        <f>+SUM(L2:L5)</f>
        <v>131697</v>
      </c>
      <c r="M6" s="8">
        <f>+SUM(M2:M5)</f>
        <v>142079.71164219052</v>
      </c>
      <c r="N6" s="23"/>
      <c r="O6" s="28"/>
      <c r="P6" s="33" t="e">
        <f>AVERAGE(P2:P11)</f>
        <v>#DIV/0!</v>
      </c>
      <c r="Q6" s="38"/>
      <c r="R6" s="43">
        <f ca="1">ABS(N8-N7)*100</f>
        <v>2.5751001436473131</v>
      </c>
      <c r="S6" s="3"/>
      <c r="T6" s="3"/>
      <c r="U6" s="8"/>
      <c r="V6" s="3"/>
      <c r="W6" s="18"/>
      <c r="X6" s="3"/>
      <c r="Y6" s="3"/>
      <c r="Z6" s="3"/>
      <c r="AA6" s="3"/>
    </row>
    <row r="7" spans="1:64" x14ac:dyDescent="0.25">
      <c r="A7" s="4"/>
      <c r="B7" s="4"/>
      <c r="C7" s="19"/>
      <c r="D7" s="9"/>
      <c r="E7" s="4"/>
      <c r="F7" s="4"/>
      <c r="G7" s="9"/>
      <c r="H7" s="9" t="s">
        <v>40</v>
      </c>
      <c r="I7" s="14">
        <f>H6/G6*100</f>
        <v>50.465116279069768</v>
      </c>
      <c r="J7" s="9"/>
      <c r="K7" s="9"/>
      <c r="L7" s="9"/>
      <c r="M7" s="9" t="s">
        <v>41</v>
      </c>
      <c r="N7" s="24">
        <f>L6/M6</f>
        <v>0.92692333393568505</v>
      </c>
      <c r="O7" s="29"/>
      <c r="P7" s="34" t="s">
        <v>42</v>
      </c>
      <c r="Q7" s="39">
        <f ca="1">STDEV(N2:N11)</f>
        <v>0.24627582454957561</v>
      </c>
      <c r="R7" s="44"/>
      <c r="S7" s="4"/>
      <c r="T7" s="4"/>
      <c r="U7" s="9"/>
      <c r="V7" s="4"/>
      <c r="W7" s="19"/>
      <c r="X7" s="4"/>
      <c r="Y7" s="4"/>
      <c r="Z7" s="4"/>
      <c r="AA7" s="4"/>
    </row>
    <row r="8" spans="1:64" x14ac:dyDescent="0.25">
      <c r="A8" s="47" t="s">
        <v>52</v>
      </c>
      <c r="B8" s="5"/>
      <c r="C8" s="20"/>
      <c r="D8" s="10"/>
      <c r="E8" s="5"/>
      <c r="F8" s="5"/>
      <c r="G8" s="10"/>
      <c r="H8" s="10" t="s">
        <v>43</v>
      </c>
      <c r="I8" s="15">
        <f ca="1">STDEV(I2:I11)</f>
        <v>7.3509196091620002</v>
      </c>
      <c r="J8" s="10"/>
      <c r="K8" s="10"/>
      <c r="L8" s="10"/>
      <c r="M8" s="10" t="s">
        <v>44</v>
      </c>
      <c r="N8" s="25">
        <f ca="1">AVERAGE(N2:N11)</f>
        <v>0.97538529833335053</v>
      </c>
      <c r="O8" s="30"/>
      <c r="P8" s="35" t="s">
        <v>45</v>
      </c>
      <c r="Q8" s="46">
        <f ca="1">AVERAGE(R2:R11)</f>
        <v>51.323563774028287</v>
      </c>
      <c r="R8" s="45" t="s">
        <v>46</v>
      </c>
      <c r="S8" s="5">
        <f ca="1">+(Q8/N8)</f>
        <v>52.618758824564317</v>
      </c>
      <c r="T8" s="5"/>
      <c r="U8" s="10"/>
      <c r="V8" s="5"/>
      <c r="W8" s="20"/>
      <c r="X8" s="5"/>
      <c r="Y8" s="5"/>
      <c r="Z8" s="5"/>
      <c r="AA8" s="5"/>
    </row>
    <row r="10" spans="1:64" x14ac:dyDescent="0.25">
      <c r="A10" t="s">
        <v>53</v>
      </c>
    </row>
    <row r="11" spans="1:64" x14ac:dyDescent="0.25">
      <c r="A11" t="s">
        <v>54</v>
      </c>
    </row>
  </sheetData>
  <conditionalFormatting sqref="A2:AA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B8BF-CE91-4F81-A4FB-B45938536C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2023-01-30T15:26:50Z</dcterms:created>
  <dcterms:modified xsi:type="dcterms:W3CDTF">2023-02-06T12:43:06Z</dcterms:modified>
</cp:coreProperties>
</file>